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https://albop-my.sharepoint.com/personal/anolen_albop_com/Documents/FY27 Budget/"/>
    </mc:Choice>
  </mc:AlternateContent>
  <xr:revisionPtr revIDLastSave="208" documentId="8_{8579408E-8A15-6848-8C1D-C3D78F0B0E39}" xr6:coauthVersionLast="47" xr6:coauthVersionMax="47" xr10:uidLastSave="{D0EB3917-1A56-044A-8BBF-C1DE7722DA71}"/>
  <bookViews>
    <workbookView xWindow="0" yWindow="600" windowWidth="28800" windowHeight="16580" activeTab="1" xr2:uid="{4E3C6730-ECFF-EC44-88FB-1AAC777390DB}"/>
  </bookViews>
  <sheets>
    <sheet name="1. Navigating this Budget" sheetId="4" r:id="rId1"/>
    <sheet name="2. FY27 Budget- APPROVED" sheetId="2" r:id="rId2"/>
  </sheets>
  <definedNames>
    <definedName name="_xlnm.Print_Titles" localSheetId="1">'2. FY27 Budget- APPROVED'!$1:$4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6" i="2" l="1"/>
  <c r="D29" i="2"/>
  <c r="D35" i="2"/>
  <c r="D40" i="2"/>
  <c r="D46" i="2"/>
  <c r="D47" i="2" s="1"/>
  <c r="B46" i="2"/>
  <c r="B40" i="2"/>
  <c r="B35" i="2"/>
  <c r="B29" i="2"/>
  <c r="C29" i="2"/>
  <c r="C46" i="2"/>
  <c r="C35" i="2"/>
  <c r="D145" i="2"/>
  <c r="D147" i="2" s="1"/>
  <c r="B145" i="2"/>
  <c r="B147" i="2" s="1"/>
  <c r="D138" i="2"/>
  <c r="B138" i="2"/>
  <c r="D132" i="2"/>
  <c r="B132" i="2"/>
  <c r="D129" i="2"/>
  <c r="B129" i="2"/>
  <c r="D125" i="2"/>
  <c r="B125" i="2"/>
  <c r="D111" i="2"/>
  <c r="B111" i="2"/>
  <c r="D96" i="2"/>
  <c r="B96" i="2"/>
  <c r="D89" i="2"/>
  <c r="B89" i="2"/>
  <c r="D84" i="2"/>
  <c r="B84" i="2"/>
  <c r="D78" i="2"/>
  <c r="B78" i="2"/>
  <c r="D70" i="2"/>
  <c r="B70" i="2"/>
  <c r="D62" i="2"/>
  <c r="B62" i="2"/>
  <c r="D56" i="2"/>
  <c r="B47" i="2" l="1"/>
  <c r="B134" i="2"/>
  <c r="C47" i="2"/>
  <c r="D134" i="2"/>
  <c r="D135" i="2" s="1"/>
  <c r="B148" i="2"/>
  <c r="D148" i="2"/>
  <c r="B149" i="2" l="1"/>
  <c r="D149" i="2"/>
</calcChain>
</file>

<file path=xl/sharedStrings.xml><?xml version="1.0" encoding="utf-8"?>
<sst xmlns="http://schemas.openxmlformats.org/spreadsheetml/2006/main" count="161" uniqueCount="161">
  <si>
    <t>Alabama State Board of Pharmacy</t>
  </si>
  <si>
    <t>Name</t>
  </si>
  <si>
    <t>FY26 Projection</t>
  </si>
  <si>
    <t>Budget FY26</t>
  </si>
  <si>
    <t>Budget FY27</t>
  </si>
  <si>
    <t>INCOME</t>
  </si>
  <si>
    <t>4000 Licensing Fees</t>
  </si>
  <si>
    <t>4005 Technician Registration</t>
  </si>
  <si>
    <t>4006 Third Party Logistics</t>
  </si>
  <si>
    <t>4007 503-B Outsourcer</t>
  </si>
  <si>
    <t>4008 Private Label Distributor</t>
  </si>
  <si>
    <t>4011 Wholesaler</t>
  </si>
  <si>
    <t>4012 Repackager</t>
  </si>
  <si>
    <t>4013 Facility Controlled Substance</t>
  </si>
  <si>
    <t>4015 Pharmacy Permits</t>
  </si>
  <si>
    <t>4020 Pharmacist Permits</t>
  </si>
  <si>
    <t>4025 Pharmacy Controlled Substances</t>
  </si>
  <si>
    <t>4030 Pharmacist Controlled Substance</t>
  </si>
  <si>
    <t>4032 Intern/Extern</t>
  </si>
  <si>
    <t>4033 Designated Representative</t>
  </si>
  <si>
    <t>4034 Pharmacy Services</t>
  </si>
  <si>
    <t>4035 Reciprocal/Exam Fee</t>
  </si>
  <si>
    <t>4040 Duplicate License</t>
  </si>
  <si>
    <t>4045 Refunds</t>
  </si>
  <si>
    <t>4050 Change or Transfer of Ownership</t>
  </si>
  <si>
    <t>4055 Medical Oxygen</t>
  </si>
  <si>
    <t>4060 Precursor</t>
  </si>
  <si>
    <t>4070 Collaboration - Initial</t>
  </si>
  <si>
    <t>Total for 4000 Licensing Fees</t>
  </si>
  <si>
    <t>4100 Late Fees &amp; Fines</t>
  </si>
  <si>
    <t>4105 Late Fees</t>
  </si>
  <si>
    <t>4110 Disciplinary Fines</t>
  </si>
  <si>
    <t>4125 Reinstatement Fees</t>
  </si>
  <si>
    <t>4130 Non-Disciplinary Penalties</t>
  </si>
  <si>
    <t>Total for 4100 Late Fees &amp; Fines</t>
  </si>
  <si>
    <t>4200 Miscellaneous Income</t>
  </si>
  <si>
    <t>4210 Printouts/Labels/Lawbooks</t>
  </si>
  <si>
    <t>4215 Miscellaneous Income</t>
  </si>
  <si>
    <t>4230 Collabrative Agreement Fees</t>
  </si>
  <si>
    <t>Total for 4200 Miscellaneous Income</t>
  </si>
  <si>
    <t>4300 Administrative Fees</t>
  </si>
  <si>
    <t>4310 Administrative Deferral Agreement</t>
  </si>
  <si>
    <t>4320 Administrative Reimbursement</t>
  </si>
  <si>
    <t>4330 Collaborative Practice Agreements</t>
  </si>
  <si>
    <t>4340 Public Records Request</t>
  </si>
  <si>
    <t>Total for 4300 Administrative Fees</t>
  </si>
  <si>
    <t>Gross Profit</t>
  </si>
  <si>
    <t>EXPENSES</t>
  </si>
  <si>
    <t>6000 Personnel Costs</t>
  </si>
  <si>
    <t>6010 Full-Time Employee Cost</t>
  </si>
  <si>
    <t>6015 Part-Time Employee Cost</t>
  </si>
  <si>
    <t>6020 Salaries Board Members</t>
  </si>
  <si>
    <t>6025 Salaries Longevity</t>
  </si>
  <si>
    <t>Total for 6000 Personnel Costs</t>
  </si>
  <si>
    <t>6050 Employee Benefits</t>
  </si>
  <si>
    <t>6055 Fica Taxes</t>
  </si>
  <si>
    <t>6060 Retirement Match</t>
  </si>
  <si>
    <t>6065 Group Health* health, dental, vision</t>
  </si>
  <si>
    <t>6080 Life Insurance</t>
  </si>
  <si>
    <t>Total for 6050 Employee Benefits</t>
  </si>
  <si>
    <t>6100 In-State Travel</t>
  </si>
  <si>
    <t>6110 Mileage</t>
  </si>
  <si>
    <t>6115 Per Diem</t>
  </si>
  <si>
    <t>6120 Conference Registration</t>
  </si>
  <si>
    <t>6125 Miscellaneous</t>
  </si>
  <si>
    <t>6130 Subs/Lodging</t>
  </si>
  <si>
    <t>6135 Meals</t>
  </si>
  <si>
    <t>Total for 6100 In-State Travel</t>
  </si>
  <si>
    <t>6150 Out-of-State Travel</t>
  </si>
  <si>
    <t>6155 Mileage</t>
  </si>
  <si>
    <t>6160 Commercial Transportation</t>
  </si>
  <si>
    <t>6165 Subs/Lodging</t>
  </si>
  <si>
    <t>6170 Conference Registration</t>
  </si>
  <si>
    <t>6175 Miscellaneous</t>
  </si>
  <si>
    <t>6180 Meals</t>
  </si>
  <si>
    <t>Total for 6150 Out-of-State Travel</t>
  </si>
  <si>
    <t>6200 Repairs &amp; Maintenance</t>
  </si>
  <si>
    <t>6205 Building, Equipment &amp; Grounds</t>
  </si>
  <si>
    <t>6230 Data Processing Equipment</t>
  </si>
  <si>
    <t>Total for 6200 Repairs &amp; Maintenance</t>
  </si>
  <si>
    <t>6250 Rentals &amp; Leases</t>
  </si>
  <si>
    <t>6255 Buildings &amp; Office Space</t>
  </si>
  <si>
    <t>6260 Copier</t>
  </si>
  <si>
    <t>6265 Postage Meter</t>
  </si>
  <si>
    <t>Total for 6250 Rentals &amp; Leases</t>
  </si>
  <si>
    <t>6300 Utilities &amp; Communication</t>
  </si>
  <si>
    <t>6305 Electricity</t>
  </si>
  <si>
    <t>6310 Water, Sewer &amp; Garbage</t>
  </si>
  <si>
    <t>6320 Mobile Communications</t>
  </si>
  <si>
    <t>6325 Internet Service</t>
  </si>
  <si>
    <t>6330 Telecommunication</t>
  </si>
  <si>
    <t>Total for 6300 Utilities &amp; Communication</t>
  </si>
  <si>
    <t>6350 Operational &amp; Professional</t>
  </si>
  <si>
    <t>6352 Analyst</t>
  </si>
  <si>
    <t>6356 Legal</t>
  </si>
  <si>
    <t>6358 Accounting &amp; Collections</t>
  </si>
  <si>
    <t>6360 Advertising</t>
  </si>
  <si>
    <t>6362 Data Processing Software</t>
  </si>
  <si>
    <t>6364 Housekeeping Building &amp; Grounds</t>
  </si>
  <si>
    <t>6366 Court Reporter Services</t>
  </si>
  <si>
    <t>6368 Hearing Officers</t>
  </si>
  <si>
    <t>6370 Photographic Services</t>
  </si>
  <si>
    <t>6372 Legislative Consultant</t>
  </si>
  <si>
    <t>6374 Misc. Professional Services</t>
  </si>
  <si>
    <t>6376 BOP Wellness Program</t>
  </si>
  <si>
    <t>6378 Postage</t>
  </si>
  <si>
    <t>Total for 6350 Operational &amp; Professional</t>
  </si>
  <si>
    <t>6400 Supplies, Materials &amp; Operating</t>
  </si>
  <si>
    <t>6402 Office Operations</t>
  </si>
  <si>
    <t>6404 Taxes &amp; Licenses</t>
  </si>
  <si>
    <t>6406 Printing &amp; Binding</t>
  </si>
  <si>
    <t>6408 Freight &amp; Shipping</t>
  </si>
  <si>
    <t>6410 Association Dues</t>
  </si>
  <si>
    <t>6412 Books &amp; Subscriptions</t>
  </si>
  <si>
    <t>6414 Data Processing Supplies</t>
  </si>
  <si>
    <t>6416 Employee Training</t>
  </si>
  <si>
    <t>6418 Bonds &amp; Insurance Coverage</t>
  </si>
  <si>
    <t>6420 Credit Card Charges</t>
  </si>
  <si>
    <t>6422 Bank Service Charges</t>
  </si>
  <si>
    <t>6424 Investigator Supplies</t>
  </si>
  <si>
    <t>Total for 6400 Supplies, Materials &amp; Operating</t>
  </si>
  <si>
    <t>6450 Transportation Equip. Operation</t>
  </si>
  <si>
    <t>6455 Fuel</t>
  </si>
  <si>
    <t>6465 Repairs &amp; Maintenance</t>
  </si>
  <si>
    <t>Total for 6450 Transportation Equip. Operation</t>
  </si>
  <si>
    <t>7000 Transportation Equip. Purchase</t>
  </si>
  <si>
    <t>7005 Automobile Purchases</t>
  </si>
  <si>
    <t>Total for 7000 Transportation Equip. Purchase</t>
  </si>
  <si>
    <t>Total for Expenses</t>
  </si>
  <si>
    <t>Net Operating Income</t>
  </si>
  <si>
    <t>Other Income</t>
  </si>
  <si>
    <t>9000 Interest Income</t>
  </si>
  <si>
    <t>Total for Other Income</t>
  </si>
  <si>
    <t>Other Expenses</t>
  </si>
  <si>
    <t>7150 Other Equipment Purchases</t>
  </si>
  <si>
    <t>7155 Furniture &amp; Office Equipment</t>
  </si>
  <si>
    <t>7160 Data Processing Equipment</t>
  </si>
  <si>
    <t>7162 Data Processing Software - Ammortization</t>
  </si>
  <si>
    <t>7165 Building Improvements</t>
  </si>
  <si>
    <t>Total for 7150 Other Equipment Purchases</t>
  </si>
  <si>
    <t>7200 Settlement</t>
  </si>
  <si>
    <t>Total for Other Expenses</t>
  </si>
  <si>
    <t>Net Other Income</t>
  </si>
  <si>
    <t>4010 Manufacturer *includes all facilities</t>
  </si>
  <si>
    <t>Net Income</t>
  </si>
  <si>
    <t>6210 Furniture &amp; Office Equipment</t>
  </si>
  <si>
    <t>6220 Communication Equipment</t>
  </si>
  <si>
    <t>Total for Income</t>
  </si>
  <si>
    <t>Step 1. Know Before You Read</t>
  </si>
  <si>
    <t>Renewal Years</t>
  </si>
  <si>
    <t>Renewal Opening Date</t>
  </si>
  <si>
    <t>Increased Licensing Fees</t>
  </si>
  <si>
    <t>Including Fines in the Budget</t>
  </si>
  <si>
    <t>NAVIGATING THIS BUDGET</t>
  </si>
  <si>
    <t>The Board operates on a 2-year cycle since the majority of license types renew every other year.. So even FYs are low years, and odd FYs are high years.</t>
  </si>
  <si>
    <t xml:space="preserve">Before Oct 2024, renewals operned mid-September, so a LOT of renewals fell in the prior fiscal year. Now, renewals open October 1, so 100% of renewals fall within one FY. </t>
  </si>
  <si>
    <t>Change of Ownership (CHOWs)</t>
  </si>
  <si>
    <t xml:space="preserve">FYI- can't project these or use prior years to forecast. Sometimes one organization can change ownership, but it requires each location to change. </t>
  </si>
  <si>
    <t>Licensing fees have increased for initial &amp; renewal for pharmacists, pharmacies, and facilities. Partial FY27 will have new fee amounts. Full FY28 &amp; FY29 will have new fee amounts, so it's best to look at those two years for a true 2-year cycle picture.</t>
  </si>
  <si>
    <t>Fines are not incorporated into the budget.</t>
  </si>
  <si>
    <t>Budget FY27 - AS APPROVED ON 8.19.26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</si>
</sst>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name val="Carlito"/>
    </font>
    <font>
      <sz val="11"/>
      <color theme="0"/>
      <name val="Arial"/>
      <family val="2"/>
    </font>
    <font>
      <b/>
      <sz val="10"/>
      <color rgb="FF156082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44" fontId="7" fillId="0" borderId="0" applyFont="0" applyFill="0" applyBorder="0" applyAlignment="0" applyProtection="0"/>
    <xf numFmtId="0" fontId="1" fillId="0" borderId="0"/>
    <xf numFmtId="0" fontId="2" fillId="0" borderId="5"/>
    <xf numFmtId="0" fontId="7" fillId="0" borderId="0"/>
  </cellStyleXfs>
  <cellXfs count="28">
    <xf numFmtId="0" fontId="0" fillId="0" borderId="0" xfId="0"/>
    <xf numFmtId="0" fontId="1" fillId="0" borderId="0" xfId="2"/>
    <xf numFmtId="0" fontId="6" fillId="0" borderId="5" xfId="3" applyFont="1" applyAlignment="1">
      <alignment horizontal="center" vertical="center" wrapText="1"/>
    </xf>
    <xf numFmtId="44" fontId="8" fillId="0" borderId="0" xfId="1" applyFont="1" applyAlignment="1">
      <alignment vertical="center"/>
    </xf>
    <xf numFmtId="0" fontId="9" fillId="0" borderId="0" xfId="2" applyFont="1" applyAlignment="1">
      <alignment horizontal="left" wrapText="1"/>
    </xf>
    <xf numFmtId="44" fontId="10" fillId="0" borderId="0" xfId="1" applyFont="1"/>
    <xf numFmtId="0" fontId="10" fillId="0" borderId="0" xfId="2" applyFont="1" applyAlignment="1">
      <alignment horizontal="left" wrapText="1" indent="1"/>
    </xf>
    <xf numFmtId="0" fontId="10" fillId="0" borderId="0" xfId="2" applyFont="1" applyAlignment="1">
      <alignment horizontal="left" wrapText="1" indent="2"/>
    </xf>
    <xf numFmtId="0" fontId="5" fillId="0" borderId="0" xfId="2" applyFont="1" applyAlignment="1">
      <alignment horizontal="left" wrapText="1" indent="1"/>
    </xf>
    <xf numFmtId="44" fontId="5" fillId="0" borderId="0" xfId="1" applyFont="1"/>
    <xf numFmtId="0" fontId="5" fillId="0" borderId="0" xfId="2" applyFont="1" applyAlignment="1">
      <alignment horizontal="left" wrapText="1"/>
    </xf>
    <xf numFmtId="44" fontId="5" fillId="0" borderId="7" xfId="1" applyFont="1" applyBorder="1"/>
    <xf numFmtId="44" fontId="5" fillId="0" borderId="6" xfId="1" applyFont="1" applyBorder="1"/>
    <xf numFmtId="0" fontId="10" fillId="0" borderId="0" xfId="2" applyFont="1" applyAlignment="1">
      <alignment horizontal="left" vertical="top" wrapText="1" indent="2"/>
    </xf>
    <xf numFmtId="44" fontId="5" fillId="0" borderId="0" xfId="1" applyFont="1" applyBorder="1"/>
    <xf numFmtId="0" fontId="10" fillId="0" borderId="0" xfId="2" applyFont="1" applyAlignment="1">
      <alignment horizontal="left" wrapText="1"/>
    </xf>
    <xf numFmtId="0" fontId="1" fillId="0" borderId="0" xfId="2" applyAlignment="1">
      <alignment wrapText="1"/>
    </xf>
    <xf numFmtId="44" fontId="1" fillId="0" borderId="0" xfId="1" applyFont="1"/>
    <xf numFmtId="0" fontId="11" fillId="0" borderId="0" xfId="2" applyFont="1" applyAlignment="1">
      <alignment horizontal="center" wrapText="1"/>
    </xf>
    <xf numFmtId="0" fontId="5" fillId="0" borderId="0" xfId="2" applyFont="1" applyAlignment="1">
      <alignment wrapText="1"/>
    </xf>
    <xf numFmtId="44" fontId="1" fillId="0" borderId="0" xfId="2" applyNumberFormat="1"/>
    <xf numFmtId="44" fontId="8" fillId="0" borderId="0" xfId="1" applyFont="1" applyAlignment="1">
      <alignment horizontal="center" vertical="center"/>
    </xf>
    <xf numFmtId="0" fontId="7" fillId="0" borderId="0" xfId="4"/>
    <xf numFmtId="0" fontId="13" fillId="0" borderId="4" xfId="4" applyFont="1" applyBorder="1" applyAlignment="1">
      <alignment horizontal="left"/>
    </xf>
    <xf numFmtId="0" fontId="3" fillId="2" borderId="1" xfId="2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 wrapText="1"/>
    </xf>
    <xf numFmtId="0" fontId="4" fillId="2" borderId="3" xfId="2" applyFont="1" applyFill="1" applyBorder="1" applyAlignment="1">
      <alignment horizontal="center" wrapText="1"/>
    </xf>
    <xf numFmtId="0" fontId="4" fillId="2" borderId="4" xfId="2" applyFont="1" applyFill="1" applyBorder="1" applyAlignment="1">
      <alignment horizontal="center" wrapText="1"/>
    </xf>
  </cellXfs>
  <cellStyles count="5">
    <cellStyle name="Currency" xfId="1" builtinId="4"/>
    <cellStyle name="HeaderCellStyle" xfId="3" xr:uid="{AA654161-E9BE-A343-AAF6-4642FB05CE7E}"/>
    <cellStyle name="Normal" xfId="0" builtinId="0"/>
    <cellStyle name="Normal 2" xfId="2" xr:uid="{AE31C2D2-53A8-CC4E-9885-3DE71CAE61A3}"/>
    <cellStyle name="Normal 3" xfId="4" xr:uid="{2D91FDA3-2DDA-D444-BC86-08A6A61E1B58}"/>
  </cellStyles>
  <dxfs count="6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F93084-F560-FE48-9606-DC3C9A242DE6}" name="Table24693" displayName="Table24693" ref="A4:D149" totalsRowShown="0" headerRowDxfId="5" dataDxfId="4" headerRowCellStyle="Normal 2" dataCellStyle="Normal 2">
  <autoFilter ref="A4:D149" xr:uid="{3B53219C-CB0F-5142-9BA8-388041D9B66D}"/>
  <tableColumns count="4">
    <tableColumn id="1" xr3:uid="{6E699D68-C07A-6047-BFE7-14C0BA15579A}" name="Name" dataDxfId="3" dataCellStyle="Normal 2"/>
    <tableColumn id="8" xr3:uid="{0F231CC8-9AF0-EC4F-BC8B-3A5345FEA24C}" name="Budget FY26" dataDxfId="2" dataCellStyle="Currency"/>
    <tableColumn id="10" xr3:uid="{DDDD2F59-B30E-AA4C-A4AD-B25C4E93B826}" name="FY26 Projection" dataDxfId="1" dataCellStyle="Currency"/>
    <tableColumn id="9" xr3:uid="{3176B8F1-AF39-2242-A26B-986E0F98B181}" name="Budget FY27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3BA0-0D96-4F46-931B-3980948E94C6}">
  <sheetPr>
    <pageSetUpPr fitToPage="1"/>
  </sheetPr>
  <dimension ref="A1:B8"/>
  <sheetViews>
    <sheetView workbookViewId="0">
      <selection activeCell="B9" sqref="B9"/>
    </sheetView>
  </sheetViews>
  <sheetFormatPr baseColWidth="10" defaultRowHeight="14"/>
  <cols>
    <col min="1" max="1" width="31.5" style="22" customWidth="1"/>
    <col min="2" max="2" width="194.5" style="22" customWidth="1"/>
    <col min="3" max="16384" width="10.83203125" style="22"/>
  </cols>
  <sheetData>
    <row r="1" spans="1:2" ht="16" thickBot="1">
      <c r="A1" s="23" t="s">
        <v>153</v>
      </c>
      <c r="B1" s="23"/>
    </row>
    <row r="3" spans="1:2" ht="16" thickBot="1">
      <c r="A3" s="23" t="s">
        <v>148</v>
      </c>
      <c r="B3" s="23"/>
    </row>
    <row r="4" spans="1:2">
      <c r="A4" s="22" t="s">
        <v>149</v>
      </c>
      <c r="B4" s="22" t="s">
        <v>154</v>
      </c>
    </row>
    <row r="5" spans="1:2">
      <c r="A5" s="22" t="s">
        <v>150</v>
      </c>
      <c r="B5" s="22" t="s">
        <v>155</v>
      </c>
    </row>
    <row r="6" spans="1:2">
      <c r="A6" s="22" t="s">
        <v>156</v>
      </c>
      <c r="B6" s="22" t="s">
        <v>157</v>
      </c>
    </row>
    <row r="7" spans="1:2">
      <c r="A7" s="22" t="s">
        <v>151</v>
      </c>
      <c r="B7" s="22" t="s">
        <v>158</v>
      </c>
    </row>
    <row r="8" spans="1:2">
      <c r="A8" s="22" t="s">
        <v>152</v>
      </c>
      <c r="B8" s="22" t="s">
        <v>159</v>
      </c>
    </row>
  </sheetData>
  <mergeCells count="2">
    <mergeCell ref="A1:B1"/>
    <mergeCell ref="A3:B3"/>
  </mergeCells>
  <pageMargins left="0.7" right="0.7" top="0.75" bottom="0.75" header="0.3" footer="0.3"/>
  <pageSetup scale="4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928A-BCD6-E84B-A3E4-5D19803E4EC1}">
  <dimension ref="A1:G153"/>
  <sheetViews>
    <sheetView tabSelected="1" zoomScaleNormal="100" workbookViewId="0">
      <pane ySplit="4" topLeftCell="A98" activePane="bottomLeft" state="frozen"/>
      <selection pane="bottomLeft" activeCell="F110" sqref="F110"/>
    </sheetView>
  </sheetViews>
  <sheetFormatPr baseColWidth="10" defaultColWidth="11.33203125" defaultRowHeight="16"/>
  <cols>
    <col min="1" max="1" width="37.1640625" style="16" bestFit="1" customWidth="1"/>
    <col min="2" max="2" width="16.33203125" style="17" bestFit="1" customWidth="1"/>
    <col min="3" max="3" width="19.83203125" style="17" customWidth="1"/>
    <col min="4" max="4" width="16.33203125" style="17" bestFit="1" customWidth="1"/>
    <col min="5" max="6" width="11.33203125" style="1"/>
    <col min="7" max="7" width="14" style="1" bestFit="1" customWidth="1"/>
    <col min="8" max="16384" width="11.33203125" style="1"/>
  </cols>
  <sheetData>
    <row r="1" spans="1:4" ht="16" customHeight="1">
      <c r="A1" s="24" t="s">
        <v>0</v>
      </c>
      <c r="B1" s="25"/>
      <c r="C1" s="25"/>
      <c r="D1" s="25"/>
    </row>
    <row r="2" spans="1:4" ht="16" customHeight="1" thickBot="1">
      <c r="A2" s="26" t="s">
        <v>160</v>
      </c>
      <c r="B2" s="27"/>
      <c r="C2" s="27"/>
      <c r="D2" s="27"/>
    </row>
    <row r="3" spans="1:4">
      <c r="A3" s="19"/>
      <c r="B3" s="19"/>
      <c r="C3" s="19"/>
      <c r="D3" s="19"/>
    </row>
    <row r="4" spans="1:4" ht="29" customHeight="1">
      <c r="A4" s="2" t="s">
        <v>1</v>
      </c>
      <c r="B4" s="3" t="s">
        <v>3</v>
      </c>
      <c r="C4" s="21" t="s">
        <v>2</v>
      </c>
      <c r="D4" s="3" t="s">
        <v>4</v>
      </c>
    </row>
    <row r="5" spans="1:4">
      <c r="A5" s="4" t="s">
        <v>5</v>
      </c>
      <c r="B5" s="5"/>
      <c r="C5" s="5"/>
      <c r="D5" s="5"/>
    </row>
    <row r="6" spans="1:4">
      <c r="A6" s="6" t="s">
        <v>6</v>
      </c>
      <c r="B6" s="5"/>
      <c r="C6" s="5"/>
      <c r="D6" s="5"/>
    </row>
    <row r="7" spans="1:4">
      <c r="A7" s="7" t="s">
        <v>7</v>
      </c>
      <c r="B7" s="5">
        <v>810000</v>
      </c>
      <c r="C7" s="5">
        <v>1069881</v>
      </c>
      <c r="D7" s="5">
        <v>195000</v>
      </c>
    </row>
    <row r="8" spans="1:4">
      <c r="A8" s="7" t="s">
        <v>8</v>
      </c>
      <c r="B8" s="5">
        <v>0</v>
      </c>
      <c r="C8" s="5">
        <v>0</v>
      </c>
      <c r="D8" s="5">
        <v>0</v>
      </c>
    </row>
    <row r="9" spans="1:4">
      <c r="A9" s="7" t="s">
        <v>9</v>
      </c>
      <c r="B9" s="5">
        <v>0</v>
      </c>
      <c r="C9" s="5">
        <v>0</v>
      </c>
      <c r="D9" s="5">
        <v>0</v>
      </c>
    </row>
    <row r="10" spans="1:4">
      <c r="A10" s="7" t="s">
        <v>10</v>
      </c>
      <c r="B10" s="5">
        <v>0</v>
      </c>
      <c r="C10" s="5">
        <v>0</v>
      </c>
      <c r="D10" s="5">
        <v>0</v>
      </c>
    </row>
    <row r="11" spans="1:4">
      <c r="A11" s="7" t="s">
        <v>143</v>
      </c>
      <c r="B11" s="5">
        <v>1500000</v>
      </c>
      <c r="C11" s="5">
        <v>1538595</v>
      </c>
      <c r="D11" s="5">
        <v>1175000</v>
      </c>
    </row>
    <row r="12" spans="1:4">
      <c r="A12" s="7" t="s">
        <v>11</v>
      </c>
      <c r="B12" s="5">
        <v>0</v>
      </c>
      <c r="C12" s="5">
        <v>0</v>
      </c>
      <c r="D12" s="5">
        <v>0</v>
      </c>
    </row>
    <row r="13" spans="1:4">
      <c r="A13" s="7" t="s">
        <v>12</v>
      </c>
      <c r="B13" s="5">
        <v>0</v>
      </c>
      <c r="C13" s="5">
        <v>0</v>
      </c>
      <c r="D13" s="5">
        <v>0</v>
      </c>
    </row>
    <row r="14" spans="1:4">
      <c r="A14" s="7" t="s">
        <v>13</v>
      </c>
      <c r="B14" s="5">
        <v>280000</v>
      </c>
      <c r="C14" s="5">
        <v>436670</v>
      </c>
      <c r="D14" s="5">
        <v>300000</v>
      </c>
    </row>
    <row r="15" spans="1:4">
      <c r="A15" s="7" t="s">
        <v>14</v>
      </c>
      <c r="B15" s="5">
        <v>140000</v>
      </c>
      <c r="C15" s="5">
        <v>119611</v>
      </c>
      <c r="D15" s="5">
        <v>663000</v>
      </c>
    </row>
    <row r="16" spans="1:4">
      <c r="A16" s="7" t="s">
        <v>15</v>
      </c>
      <c r="B16" s="5">
        <v>80000</v>
      </c>
      <c r="C16" s="5">
        <v>68919</v>
      </c>
      <c r="D16" s="5">
        <v>1322375</v>
      </c>
    </row>
    <row r="17" spans="1:4">
      <c r="A17" s="7" t="s">
        <v>16</v>
      </c>
      <c r="B17" s="5">
        <v>115000</v>
      </c>
      <c r="C17" s="5">
        <v>31524</v>
      </c>
      <c r="D17" s="5">
        <v>514500</v>
      </c>
    </row>
    <row r="18" spans="1:4">
      <c r="A18" s="7" t="s">
        <v>17</v>
      </c>
      <c r="B18" s="5">
        <v>60000</v>
      </c>
      <c r="C18" s="5">
        <v>52476</v>
      </c>
      <c r="D18" s="5">
        <v>895125</v>
      </c>
    </row>
    <row r="19" spans="1:4">
      <c r="A19" s="7" t="s">
        <v>18</v>
      </c>
      <c r="B19" s="5">
        <v>30000</v>
      </c>
      <c r="C19" s="5">
        <v>59773</v>
      </c>
      <c r="D19" s="5">
        <v>51000</v>
      </c>
    </row>
    <row r="20" spans="1:4">
      <c r="A20" s="7" t="s">
        <v>19</v>
      </c>
      <c r="B20" s="5">
        <v>350000</v>
      </c>
      <c r="C20" s="5">
        <v>355135</v>
      </c>
      <c r="D20" s="5">
        <v>293750</v>
      </c>
    </row>
    <row r="21" spans="1:4">
      <c r="A21" s="7" t="s">
        <v>20</v>
      </c>
      <c r="B21" s="5">
        <v>5000</v>
      </c>
      <c r="C21" s="5">
        <v>3697</v>
      </c>
      <c r="D21" s="5">
        <v>4750</v>
      </c>
    </row>
    <row r="22" spans="1:4">
      <c r="A22" s="7" t="s">
        <v>21</v>
      </c>
      <c r="B22" s="5">
        <v>165000</v>
      </c>
      <c r="C22" s="5">
        <v>197708</v>
      </c>
      <c r="D22" s="5">
        <v>165000</v>
      </c>
    </row>
    <row r="23" spans="1:4">
      <c r="A23" s="7" t="s">
        <v>22</v>
      </c>
      <c r="B23" s="5">
        <v>300</v>
      </c>
      <c r="C23" s="5">
        <v>441</v>
      </c>
      <c r="D23" s="5">
        <v>500</v>
      </c>
    </row>
    <row r="24" spans="1:4">
      <c r="A24" s="7" t="s">
        <v>23</v>
      </c>
      <c r="B24" s="5">
        <v>0</v>
      </c>
      <c r="C24" s="5">
        <v>0</v>
      </c>
      <c r="D24" s="5">
        <v>0</v>
      </c>
    </row>
    <row r="25" spans="1:4">
      <c r="A25" s="7" t="s">
        <v>24</v>
      </c>
      <c r="B25" s="5">
        <v>90000</v>
      </c>
      <c r="C25" s="5">
        <v>175070</v>
      </c>
      <c r="D25" s="5">
        <v>114750</v>
      </c>
    </row>
    <row r="26" spans="1:4">
      <c r="A26" s="7" t="s">
        <v>25</v>
      </c>
      <c r="B26" s="5">
        <v>20000</v>
      </c>
      <c r="C26" s="5">
        <v>3632</v>
      </c>
      <c r="D26" s="5">
        <v>46950</v>
      </c>
    </row>
    <row r="27" spans="1:4">
      <c r="A27" s="7" t="s">
        <v>26</v>
      </c>
      <c r="B27" s="5">
        <v>5000</v>
      </c>
      <c r="C27" s="5">
        <v>3892</v>
      </c>
      <c r="D27" s="5">
        <v>42500</v>
      </c>
    </row>
    <row r="28" spans="1:4">
      <c r="A28" s="7" t="s">
        <v>27</v>
      </c>
      <c r="B28" s="5">
        <v>300</v>
      </c>
      <c r="C28" s="5">
        <v>390</v>
      </c>
      <c r="D28" s="5">
        <v>450</v>
      </c>
    </row>
    <row r="29" spans="1:4">
      <c r="A29" s="8" t="s">
        <v>28</v>
      </c>
      <c r="B29" s="9">
        <f>SUM(B7:B28)</f>
        <v>3650600</v>
      </c>
      <c r="C29" s="9">
        <f>SUM(C7:C28)</f>
        <v>4117414</v>
      </c>
      <c r="D29" s="9">
        <f>SUM(D7:D28)</f>
        <v>5784650</v>
      </c>
    </row>
    <row r="30" spans="1:4">
      <c r="A30" s="6" t="s">
        <v>29</v>
      </c>
      <c r="B30" s="5"/>
      <c r="C30" s="5"/>
      <c r="D30" s="5"/>
    </row>
    <row r="31" spans="1:4">
      <c r="A31" s="7" t="s">
        <v>30</v>
      </c>
      <c r="B31" s="5">
        <v>40000</v>
      </c>
      <c r="C31" s="5">
        <v>83332</v>
      </c>
      <c r="D31" s="5">
        <v>40000</v>
      </c>
    </row>
    <row r="32" spans="1:4">
      <c r="A32" s="7" t="s">
        <v>31</v>
      </c>
      <c r="B32" s="5">
        <v>0</v>
      </c>
      <c r="C32" s="5">
        <v>33795</v>
      </c>
      <c r="D32" s="5">
        <v>0</v>
      </c>
    </row>
    <row r="33" spans="1:4">
      <c r="A33" s="7" t="s">
        <v>32</v>
      </c>
      <c r="B33" s="5">
        <v>100000</v>
      </c>
      <c r="C33" s="5">
        <v>21626</v>
      </c>
      <c r="D33" s="5">
        <v>0</v>
      </c>
    </row>
    <row r="34" spans="1:4">
      <c r="A34" s="7" t="s">
        <v>33</v>
      </c>
      <c r="B34" s="5">
        <v>0</v>
      </c>
      <c r="C34" s="5">
        <v>12649</v>
      </c>
      <c r="D34" s="5">
        <v>0</v>
      </c>
    </row>
    <row r="35" spans="1:4">
      <c r="A35" s="8" t="s">
        <v>34</v>
      </c>
      <c r="B35" s="9">
        <f>SUM(B31:B34)</f>
        <v>140000</v>
      </c>
      <c r="C35" s="9">
        <f>SUM(C31:C34)</f>
        <v>151402</v>
      </c>
      <c r="D35" s="9">
        <f>SUM(D31:D34)</f>
        <v>40000</v>
      </c>
    </row>
    <row r="36" spans="1:4">
      <c r="A36" s="6" t="s">
        <v>35</v>
      </c>
      <c r="B36" s="5"/>
      <c r="C36" s="5"/>
      <c r="D36" s="5"/>
    </row>
    <row r="37" spans="1:4">
      <c r="A37" s="7" t="s">
        <v>36</v>
      </c>
      <c r="B37" s="5">
        <v>0</v>
      </c>
      <c r="C37" s="5">
        <v>0</v>
      </c>
      <c r="D37" s="5">
        <v>0</v>
      </c>
    </row>
    <row r="38" spans="1:4">
      <c r="A38" s="7" t="s">
        <v>37</v>
      </c>
      <c r="B38" s="5">
        <v>0</v>
      </c>
      <c r="C38" s="5">
        <v>0</v>
      </c>
      <c r="D38" s="5">
        <v>0</v>
      </c>
    </row>
    <row r="39" spans="1:4">
      <c r="A39" s="7" t="s">
        <v>38</v>
      </c>
      <c r="B39" s="5">
        <v>0</v>
      </c>
      <c r="C39" s="5">
        <v>0</v>
      </c>
      <c r="D39" s="5">
        <v>0</v>
      </c>
    </row>
    <row r="40" spans="1:4">
      <c r="A40" s="8" t="s">
        <v>39</v>
      </c>
      <c r="B40" s="9">
        <f>SUM(B37:B39)</f>
        <v>0</v>
      </c>
      <c r="C40" s="9">
        <v>0</v>
      </c>
      <c r="D40" s="9">
        <f>SUM(D37:D39)</f>
        <v>0</v>
      </c>
    </row>
    <row r="41" spans="1:4">
      <c r="A41" s="6" t="s">
        <v>40</v>
      </c>
      <c r="B41" s="5"/>
      <c r="C41" s="5"/>
      <c r="D41" s="5"/>
    </row>
    <row r="42" spans="1:4">
      <c r="A42" s="7" t="s">
        <v>41</v>
      </c>
      <c r="B42" s="5">
        <v>0</v>
      </c>
      <c r="C42" s="5">
        <v>0</v>
      </c>
      <c r="D42" s="5">
        <v>0</v>
      </c>
    </row>
    <row r="43" spans="1:4">
      <c r="A43" s="7" t="s">
        <v>42</v>
      </c>
      <c r="B43" s="5">
        <v>0</v>
      </c>
      <c r="C43" s="5">
        <v>250</v>
      </c>
      <c r="D43" s="5">
        <v>0</v>
      </c>
    </row>
    <row r="44" spans="1:4">
      <c r="A44" s="7" t="s">
        <v>43</v>
      </c>
      <c r="B44" s="5">
        <v>0</v>
      </c>
      <c r="C44" s="9">
        <v>0</v>
      </c>
      <c r="D44" s="5"/>
    </row>
    <row r="45" spans="1:4">
      <c r="A45" s="7" t="s">
        <v>44</v>
      </c>
      <c r="B45" s="5">
        <v>0</v>
      </c>
      <c r="C45" s="5">
        <v>1064</v>
      </c>
      <c r="D45" s="5"/>
    </row>
    <row r="46" spans="1:4">
      <c r="A46" s="8" t="s">
        <v>45</v>
      </c>
      <c r="B46" s="5">
        <f>SUM(B42:B45)</f>
        <v>0</v>
      </c>
      <c r="C46" s="9">
        <f>SUM(C43,C45)</f>
        <v>1314</v>
      </c>
      <c r="D46" s="9">
        <f>SUM(D42:D45)</f>
        <v>0</v>
      </c>
    </row>
    <row r="47" spans="1:4">
      <c r="A47" s="10" t="s">
        <v>147</v>
      </c>
      <c r="B47" s="9">
        <f>SUM(B46,B40,B35,B29)</f>
        <v>3790600</v>
      </c>
      <c r="C47" s="11">
        <f>SUM(C46,C40,C35,C29)</f>
        <v>4270130</v>
      </c>
      <c r="D47" s="11">
        <f>SUM(D46,D40,D35,D29)</f>
        <v>5824650</v>
      </c>
    </row>
    <row r="48" spans="1:4">
      <c r="A48" s="10" t="s">
        <v>46</v>
      </c>
      <c r="B48" s="5"/>
      <c r="C48" s="5"/>
      <c r="D48" s="5"/>
    </row>
    <row r="49" spans="1:4">
      <c r="A49" s="10"/>
      <c r="B49" s="5"/>
      <c r="C49" s="9"/>
      <c r="D49" s="5"/>
    </row>
    <row r="50" spans="1:4">
      <c r="A50" s="4" t="s">
        <v>47</v>
      </c>
      <c r="B50" s="5"/>
      <c r="C50" s="5"/>
      <c r="D50" s="5"/>
    </row>
    <row r="51" spans="1:4">
      <c r="A51" s="6" t="s">
        <v>48</v>
      </c>
      <c r="B51" s="5"/>
      <c r="C51" s="5"/>
      <c r="D51" s="5"/>
    </row>
    <row r="52" spans="1:4">
      <c r="A52" s="7" t="s">
        <v>49</v>
      </c>
      <c r="B52" s="5">
        <v>2841000</v>
      </c>
      <c r="C52" s="5">
        <v>2759273.0550000002</v>
      </c>
      <c r="D52" s="5">
        <v>2815000</v>
      </c>
    </row>
    <row r="53" spans="1:4">
      <c r="A53" s="7" t="s">
        <v>50</v>
      </c>
      <c r="B53" s="5">
        <v>0</v>
      </c>
      <c r="C53" s="5">
        <v>0</v>
      </c>
      <c r="D53" s="5">
        <v>0</v>
      </c>
    </row>
    <row r="54" spans="1:4">
      <c r="A54" s="7" t="s">
        <v>51</v>
      </c>
      <c r="B54" s="5">
        <v>300000</v>
      </c>
      <c r="C54" s="5">
        <v>150000</v>
      </c>
      <c r="D54" s="5">
        <v>200000</v>
      </c>
    </row>
    <row r="55" spans="1:4">
      <c r="A55" s="7" t="s">
        <v>52</v>
      </c>
      <c r="B55" s="5">
        <v>14700</v>
      </c>
      <c r="C55" s="5">
        <v>20396.550000000003</v>
      </c>
      <c r="D55" s="5">
        <v>20000</v>
      </c>
    </row>
    <row r="56" spans="1:4">
      <c r="A56" s="8" t="s">
        <v>53</v>
      </c>
      <c r="B56" s="12">
        <f>SUM(B52:B55)</f>
        <v>3155700</v>
      </c>
      <c r="C56" s="12">
        <v>2929669.605</v>
      </c>
      <c r="D56" s="12">
        <f>SUM(D52:D55)</f>
        <v>3035000</v>
      </c>
    </row>
    <row r="57" spans="1:4">
      <c r="A57" s="6" t="s">
        <v>54</v>
      </c>
      <c r="B57" s="5"/>
      <c r="C57" s="5"/>
      <c r="D57" s="5"/>
    </row>
    <row r="58" spans="1:4">
      <c r="A58" s="7" t="s">
        <v>55</v>
      </c>
      <c r="B58" s="5">
        <v>236677.5</v>
      </c>
      <c r="C58" s="5">
        <v>212024.91</v>
      </c>
      <c r="D58" s="5">
        <v>225000</v>
      </c>
    </row>
    <row r="59" spans="1:4">
      <c r="A59" s="7" t="s">
        <v>56</v>
      </c>
      <c r="B59" s="5">
        <v>299848.5</v>
      </c>
      <c r="C59" s="5">
        <v>180943.27500000002</v>
      </c>
      <c r="D59" s="5">
        <v>185000</v>
      </c>
    </row>
    <row r="60" spans="1:4">
      <c r="A60" s="13" t="s">
        <v>57</v>
      </c>
      <c r="B60" s="5">
        <v>344500</v>
      </c>
      <c r="C60" s="5">
        <v>336587.25</v>
      </c>
      <c r="D60" s="5">
        <v>375000</v>
      </c>
    </row>
    <row r="61" spans="1:4">
      <c r="A61" s="7" t="s">
        <v>58</v>
      </c>
      <c r="B61" s="5">
        <v>36050</v>
      </c>
      <c r="C61" s="5">
        <v>37578.479999999996</v>
      </c>
      <c r="D61" s="5">
        <v>40000</v>
      </c>
    </row>
    <row r="62" spans="1:4">
      <c r="A62" s="8" t="s">
        <v>59</v>
      </c>
      <c r="B62" s="12">
        <f>SUM(B58:B61)</f>
        <v>917076</v>
      </c>
      <c r="C62" s="12">
        <v>767133.91500000004</v>
      </c>
      <c r="D62" s="12">
        <f>SUM(D58:D61)</f>
        <v>825000</v>
      </c>
    </row>
    <row r="63" spans="1:4">
      <c r="A63" s="6" t="s">
        <v>60</v>
      </c>
      <c r="B63" s="5"/>
      <c r="C63" s="5"/>
      <c r="D63" s="5"/>
    </row>
    <row r="64" spans="1:4">
      <c r="A64" s="7" t="s">
        <v>61</v>
      </c>
      <c r="B64" s="5">
        <v>20000</v>
      </c>
      <c r="C64" s="5">
        <v>15907.365</v>
      </c>
      <c r="D64" s="5">
        <v>20000</v>
      </c>
    </row>
    <row r="65" spans="1:4">
      <c r="A65" s="7" t="s">
        <v>62</v>
      </c>
      <c r="B65" s="5">
        <v>38000</v>
      </c>
      <c r="C65" s="5">
        <v>27341.625</v>
      </c>
      <c r="D65" s="5">
        <v>40000</v>
      </c>
    </row>
    <row r="66" spans="1:4">
      <c r="A66" s="7" t="s">
        <v>63</v>
      </c>
      <c r="B66" s="5">
        <v>15000</v>
      </c>
      <c r="C66" s="5">
        <v>10000</v>
      </c>
      <c r="D66" s="5">
        <v>10000</v>
      </c>
    </row>
    <row r="67" spans="1:4">
      <c r="A67" s="7" t="s">
        <v>64</v>
      </c>
      <c r="B67" s="5">
        <v>500</v>
      </c>
      <c r="C67" s="5">
        <v>100</v>
      </c>
      <c r="D67" s="5">
        <v>1000</v>
      </c>
    </row>
    <row r="68" spans="1:4">
      <c r="A68" s="7" t="s">
        <v>65</v>
      </c>
      <c r="B68" s="5">
        <v>20000</v>
      </c>
      <c r="C68" s="5">
        <v>6061.2300000000005</v>
      </c>
      <c r="D68" s="5">
        <v>15000</v>
      </c>
    </row>
    <row r="69" spans="1:4">
      <c r="A69" s="7" t="s">
        <v>66</v>
      </c>
      <c r="B69" s="5">
        <v>2000</v>
      </c>
      <c r="C69" s="5">
        <v>2131.5</v>
      </c>
      <c r="D69" s="5">
        <v>3000</v>
      </c>
    </row>
    <row r="70" spans="1:4">
      <c r="A70" s="8" t="s">
        <v>67</v>
      </c>
      <c r="B70" s="12">
        <f>SUM(B64:B69)</f>
        <v>95500</v>
      </c>
      <c r="C70" s="14">
        <v>61541.72</v>
      </c>
      <c r="D70" s="9">
        <f>SUM(D64:D69)</f>
        <v>89000</v>
      </c>
    </row>
    <row r="71" spans="1:4">
      <c r="A71" s="6" t="s">
        <v>68</v>
      </c>
      <c r="B71" s="5"/>
      <c r="C71" s="5"/>
      <c r="D71" s="5"/>
    </row>
    <row r="72" spans="1:4">
      <c r="A72" s="7" t="s">
        <v>69</v>
      </c>
      <c r="B72" s="5">
        <v>5000</v>
      </c>
      <c r="C72" s="5">
        <v>2683.3500000000004</v>
      </c>
      <c r="D72" s="5">
        <v>5000</v>
      </c>
    </row>
    <row r="73" spans="1:4">
      <c r="A73" s="7" t="s">
        <v>70</v>
      </c>
      <c r="B73" s="5">
        <v>6500</v>
      </c>
      <c r="C73" s="5">
        <v>4553.1900000000005</v>
      </c>
      <c r="D73" s="5">
        <v>6500</v>
      </c>
    </row>
    <row r="74" spans="1:4">
      <c r="A74" s="7" t="s">
        <v>71</v>
      </c>
      <c r="B74" s="5">
        <v>20000</v>
      </c>
      <c r="C74" s="5">
        <v>4736.07</v>
      </c>
      <c r="D74" s="5">
        <v>15000</v>
      </c>
    </row>
    <row r="75" spans="1:4">
      <c r="A75" s="7" t="s">
        <v>72</v>
      </c>
      <c r="B75" s="5">
        <v>10000</v>
      </c>
      <c r="C75" s="5">
        <v>3684.5549999999998</v>
      </c>
      <c r="D75" s="5">
        <v>9000</v>
      </c>
    </row>
    <row r="76" spans="1:4">
      <c r="A76" s="7" t="s">
        <v>73</v>
      </c>
      <c r="B76" s="5">
        <v>1500</v>
      </c>
      <c r="C76" s="5">
        <v>960.62999999999988</v>
      </c>
      <c r="D76" s="5">
        <v>1500</v>
      </c>
    </row>
    <row r="77" spans="1:4">
      <c r="A77" s="7" t="s">
        <v>74</v>
      </c>
      <c r="B77" s="5">
        <v>5000</v>
      </c>
      <c r="C77" s="5">
        <v>1498.5</v>
      </c>
      <c r="D77" s="5">
        <v>3000</v>
      </c>
    </row>
    <row r="78" spans="1:4">
      <c r="A78" s="8" t="s">
        <v>75</v>
      </c>
      <c r="B78" s="12">
        <f>SUM(B72:B77)</f>
        <v>48000</v>
      </c>
      <c r="C78" s="12">
        <v>18116.295000000002</v>
      </c>
      <c r="D78" s="12">
        <f>SUM(D72:D77)</f>
        <v>40000</v>
      </c>
    </row>
    <row r="79" spans="1:4">
      <c r="A79" s="6" t="s">
        <v>76</v>
      </c>
      <c r="B79" s="5"/>
      <c r="C79" s="5"/>
      <c r="D79" s="5"/>
    </row>
    <row r="80" spans="1:4">
      <c r="A80" s="7" t="s">
        <v>77</v>
      </c>
      <c r="B80" s="5">
        <v>24000</v>
      </c>
      <c r="C80" s="5">
        <v>39082.274999999994</v>
      </c>
      <c r="D80" s="5">
        <v>70000</v>
      </c>
    </row>
    <row r="81" spans="1:4">
      <c r="A81" s="7" t="s">
        <v>145</v>
      </c>
      <c r="B81" s="5">
        <v>1500</v>
      </c>
      <c r="C81" s="9">
        <v>0</v>
      </c>
      <c r="D81" s="5">
        <v>0</v>
      </c>
    </row>
    <row r="82" spans="1:4">
      <c r="A82" s="7" t="s">
        <v>146</v>
      </c>
      <c r="B82" s="5">
        <v>1000</v>
      </c>
      <c r="C82" s="9">
        <v>0</v>
      </c>
      <c r="D82" s="5">
        <v>0</v>
      </c>
    </row>
    <row r="83" spans="1:4">
      <c r="A83" s="7" t="s">
        <v>78</v>
      </c>
      <c r="B83" s="5">
        <v>1000</v>
      </c>
      <c r="C83" s="5">
        <v>0</v>
      </c>
      <c r="D83" s="5">
        <v>0</v>
      </c>
    </row>
    <row r="84" spans="1:4">
      <c r="A84" s="8" t="s">
        <v>79</v>
      </c>
      <c r="B84" s="12">
        <f>SUM(B80:B83)</f>
        <v>27500</v>
      </c>
      <c r="C84" s="12">
        <v>39082.274999999994</v>
      </c>
      <c r="D84" s="12">
        <f>SUM(D80:D83)</f>
        <v>70000</v>
      </c>
    </row>
    <row r="85" spans="1:4">
      <c r="A85" s="6" t="s">
        <v>80</v>
      </c>
      <c r="B85" s="5"/>
      <c r="C85" s="5"/>
      <c r="D85" s="5"/>
    </row>
    <row r="86" spans="1:4">
      <c r="A86" s="7" t="s">
        <v>81</v>
      </c>
      <c r="B86" s="5">
        <v>0</v>
      </c>
      <c r="C86" s="5"/>
      <c r="D86" s="5">
        <v>0</v>
      </c>
    </row>
    <row r="87" spans="1:4">
      <c r="A87" s="7" t="s">
        <v>82</v>
      </c>
      <c r="B87" s="5">
        <v>26750</v>
      </c>
      <c r="C87" s="5">
        <v>25783.334999999999</v>
      </c>
      <c r="D87" s="5">
        <v>26750</v>
      </c>
    </row>
    <row r="88" spans="1:4">
      <c r="A88" s="7" t="s">
        <v>83</v>
      </c>
      <c r="B88" s="5">
        <v>1500</v>
      </c>
      <c r="C88" s="5">
        <v>975.46499999999992</v>
      </c>
      <c r="D88" s="5">
        <v>1500</v>
      </c>
    </row>
    <row r="89" spans="1:4">
      <c r="A89" s="8" t="s">
        <v>84</v>
      </c>
      <c r="B89" s="12">
        <f>SUM(B86:B88)</f>
        <v>28250</v>
      </c>
      <c r="C89" s="12">
        <v>26758.800000000003</v>
      </c>
      <c r="D89" s="9">
        <f>SUM(D86:D88)</f>
        <v>28250</v>
      </c>
    </row>
    <row r="90" spans="1:4">
      <c r="A90" s="6" t="s">
        <v>85</v>
      </c>
      <c r="B90" s="5"/>
      <c r="C90" s="5"/>
      <c r="D90" s="5"/>
    </row>
    <row r="91" spans="1:4">
      <c r="A91" s="7" t="s">
        <v>86</v>
      </c>
      <c r="B91" s="5">
        <v>16900</v>
      </c>
      <c r="C91" s="5">
        <v>16307.97</v>
      </c>
      <c r="D91" s="5">
        <v>18000</v>
      </c>
    </row>
    <row r="92" spans="1:4">
      <c r="A92" s="7" t="s">
        <v>87</v>
      </c>
      <c r="B92" s="5">
        <v>4240</v>
      </c>
      <c r="C92" s="5">
        <v>2756.625</v>
      </c>
      <c r="D92" s="5">
        <v>4000</v>
      </c>
    </row>
    <row r="93" spans="1:4">
      <c r="A93" s="7" t="s">
        <v>88</v>
      </c>
      <c r="B93" s="5">
        <v>19875</v>
      </c>
      <c r="C93" s="5">
        <v>11407.26</v>
      </c>
      <c r="D93" s="5">
        <v>15000</v>
      </c>
    </row>
    <row r="94" spans="1:4">
      <c r="A94" s="7" t="s">
        <v>89</v>
      </c>
      <c r="B94" s="5">
        <v>4452</v>
      </c>
      <c r="C94" s="5">
        <v>2419.1999999999998</v>
      </c>
      <c r="D94" s="5">
        <v>3000</v>
      </c>
    </row>
    <row r="95" spans="1:4">
      <c r="A95" s="7" t="s">
        <v>90</v>
      </c>
      <c r="B95" s="5">
        <v>23426</v>
      </c>
      <c r="C95" s="5">
        <v>22842.795000000002</v>
      </c>
      <c r="D95" s="5">
        <v>25000</v>
      </c>
    </row>
    <row r="96" spans="1:4">
      <c r="A96" s="8" t="s">
        <v>91</v>
      </c>
      <c r="B96" s="12">
        <f>SUM(B91:B95)</f>
        <v>68893</v>
      </c>
      <c r="C96" s="14">
        <v>55733.850000000006</v>
      </c>
      <c r="D96" s="9">
        <f>SUM(D91:D95)</f>
        <v>65000</v>
      </c>
    </row>
    <row r="97" spans="1:4">
      <c r="A97" s="6" t="s">
        <v>92</v>
      </c>
      <c r="B97" s="5"/>
      <c r="C97" s="5"/>
      <c r="D97" s="5"/>
    </row>
    <row r="98" spans="1:4">
      <c r="A98" s="7" t="s">
        <v>93</v>
      </c>
      <c r="B98" s="5">
        <v>0</v>
      </c>
      <c r="C98" s="5">
        <v>0</v>
      </c>
      <c r="D98" s="5">
        <v>0</v>
      </c>
    </row>
    <row r="99" spans="1:4">
      <c r="A99" s="7" t="s">
        <v>94</v>
      </c>
      <c r="B99" s="5">
        <v>220000</v>
      </c>
      <c r="C99" s="5">
        <v>220000</v>
      </c>
      <c r="D99" s="5">
        <v>260000</v>
      </c>
    </row>
    <row r="100" spans="1:4">
      <c r="A100" s="7" t="s">
        <v>95</v>
      </c>
      <c r="B100" s="5">
        <v>47300</v>
      </c>
      <c r="C100" s="5">
        <v>50000</v>
      </c>
      <c r="D100" s="5">
        <v>50000</v>
      </c>
    </row>
    <row r="101" spans="1:4">
      <c r="A101" s="7" t="s">
        <v>96</v>
      </c>
      <c r="B101" s="5">
        <v>3500</v>
      </c>
      <c r="C101" s="5">
        <v>4000</v>
      </c>
      <c r="D101" s="5">
        <v>4000</v>
      </c>
    </row>
    <row r="102" spans="1:4">
      <c r="A102" s="7" t="s">
        <v>97</v>
      </c>
      <c r="B102" s="5">
        <v>92000</v>
      </c>
      <c r="C102" s="5">
        <v>167223.93</v>
      </c>
      <c r="D102" s="5">
        <v>175000</v>
      </c>
    </row>
    <row r="103" spans="1:4">
      <c r="A103" s="7" t="s">
        <v>98</v>
      </c>
      <c r="B103" s="5">
        <v>3000</v>
      </c>
      <c r="C103" s="5">
        <v>21800.985000000001</v>
      </c>
      <c r="D103" s="5">
        <v>20000</v>
      </c>
    </row>
    <row r="104" spans="1:4">
      <c r="A104" s="7" t="s">
        <v>99</v>
      </c>
      <c r="B104" s="5">
        <v>31800</v>
      </c>
      <c r="C104" s="5">
        <v>46092.149999999994</v>
      </c>
      <c r="D104" s="5">
        <v>46000</v>
      </c>
    </row>
    <row r="105" spans="1:4">
      <c r="A105" s="7" t="s">
        <v>100</v>
      </c>
      <c r="B105" s="5">
        <v>82500</v>
      </c>
      <c r="C105" s="5">
        <v>39463.350000000006</v>
      </c>
      <c r="D105" s="5">
        <v>85000</v>
      </c>
    </row>
    <row r="106" spans="1:4">
      <c r="A106" s="7" t="s">
        <v>101</v>
      </c>
      <c r="B106" s="5">
        <v>0</v>
      </c>
      <c r="C106" s="5">
        <v>2025</v>
      </c>
      <c r="D106" s="5">
        <v>2500</v>
      </c>
    </row>
    <row r="107" spans="1:4">
      <c r="A107" s="7" t="s">
        <v>102</v>
      </c>
      <c r="B107" s="5">
        <v>75000</v>
      </c>
      <c r="C107" s="5">
        <v>75000</v>
      </c>
      <c r="D107" s="5">
        <v>75000</v>
      </c>
    </row>
    <row r="108" spans="1:4">
      <c r="A108" s="7" t="s">
        <v>103</v>
      </c>
      <c r="B108" s="5">
        <v>1000</v>
      </c>
      <c r="C108" s="5">
        <v>500</v>
      </c>
      <c r="D108" s="5">
        <v>1000</v>
      </c>
    </row>
    <row r="109" spans="1:4">
      <c r="A109" s="7" t="s">
        <v>104</v>
      </c>
      <c r="B109" s="5">
        <v>90000</v>
      </c>
      <c r="C109" s="5">
        <v>90000</v>
      </c>
      <c r="D109" s="5">
        <v>90000</v>
      </c>
    </row>
    <row r="110" spans="1:4">
      <c r="A110" s="7" t="s">
        <v>105</v>
      </c>
      <c r="B110" s="5">
        <v>5000</v>
      </c>
      <c r="C110" s="5">
        <v>7170</v>
      </c>
      <c r="D110" s="5">
        <v>7000</v>
      </c>
    </row>
    <row r="111" spans="1:4">
      <c r="A111" s="8" t="s">
        <v>106</v>
      </c>
      <c r="B111" s="12">
        <f>SUM(B98:B110)</f>
        <v>651100</v>
      </c>
      <c r="C111" s="14">
        <v>723275.41499999992</v>
      </c>
      <c r="D111" s="12">
        <f>SUM(D98:D110)</f>
        <v>815500</v>
      </c>
    </row>
    <row r="112" spans="1:4">
      <c r="A112" s="6" t="s">
        <v>107</v>
      </c>
      <c r="B112" s="5"/>
      <c r="C112" s="5"/>
      <c r="D112" s="5"/>
    </row>
    <row r="113" spans="1:4">
      <c r="A113" s="7" t="s">
        <v>108</v>
      </c>
      <c r="B113" s="5">
        <v>15000</v>
      </c>
      <c r="C113" s="5">
        <v>15319.185000000001</v>
      </c>
      <c r="D113" s="5">
        <v>15000</v>
      </c>
    </row>
    <row r="114" spans="1:4">
      <c r="A114" s="7" t="s">
        <v>109</v>
      </c>
      <c r="B114" s="5">
        <v>100</v>
      </c>
      <c r="C114" s="5">
        <v>100</v>
      </c>
      <c r="D114" s="5">
        <v>100</v>
      </c>
    </row>
    <row r="115" spans="1:4">
      <c r="A115" s="7" t="s">
        <v>110</v>
      </c>
      <c r="B115" s="5">
        <v>5000</v>
      </c>
      <c r="C115" s="5">
        <v>0</v>
      </c>
      <c r="D115" s="5">
        <v>0</v>
      </c>
    </row>
    <row r="116" spans="1:4">
      <c r="A116" s="7" t="s">
        <v>111</v>
      </c>
      <c r="B116" s="5">
        <v>7500</v>
      </c>
      <c r="C116" s="5">
        <v>1511.01</v>
      </c>
      <c r="D116" s="5">
        <v>2000</v>
      </c>
    </row>
    <row r="117" spans="1:4">
      <c r="A117" s="7" t="s">
        <v>112</v>
      </c>
      <c r="B117" s="5">
        <v>5000</v>
      </c>
      <c r="C117" s="5">
        <v>3112.5</v>
      </c>
      <c r="D117" s="5">
        <v>5000</v>
      </c>
    </row>
    <row r="118" spans="1:4">
      <c r="A118" s="7" t="s">
        <v>113</v>
      </c>
      <c r="B118" s="5">
        <v>25000</v>
      </c>
      <c r="C118" s="5">
        <v>17451.105</v>
      </c>
      <c r="D118" s="5">
        <v>20000</v>
      </c>
    </row>
    <row r="119" spans="1:4">
      <c r="A119" s="7" t="s">
        <v>114</v>
      </c>
      <c r="B119" s="5">
        <v>0</v>
      </c>
      <c r="C119" s="5">
        <v>0</v>
      </c>
      <c r="D119" s="5">
        <v>0</v>
      </c>
    </row>
    <row r="120" spans="1:4">
      <c r="A120" s="7" t="s">
        <v>115</v>
      </c>
      <c r="B120" s="5">
        <v>0</v>
      </c>
      <c r="C120" s="5">
        <v>0</v>
      </c>
      <c r="D120" s="5">
        <v>0</v>
      </c>
    </row>
    <row r="121" spans="1:4">
      <c r="A121" s="7" t="s">
        <v>116</v>
      </c>
      <c r="B121" s="5">
        <v>37100</v>
      </c>
      <c r="C121" s="5">
        <v>55940.805000000008</v>
      </c>
      <c r="D121" s="5">
        <v>40000</v>
      </c>
    </row>
    <row r="122" spans="1:4">
      <c r="A122" s="7" t="s">
        <v>117</v>
      </c>
      <c r="B122" s="5">
        <v>0</v>
      </c>
      <c r="C122" s="5">
        <v>168.08</v>
      </c>
      <c r="D122" s="5">
        <v>200</v>
      </c>
    </row>
    <row r="123" spans="1:4">
      <c r="A123" s="7" t="s">
        <v>118</v>
      </c>
      <c r="B123" s="5">
        <v>1100</v>
      </c>
      <c r="C123" s="5">
        <v>1436.1</v>
      </c>
      <c r="D123" s="5">
        <v>1500</v>
      </c>
    </row>
    <row r="124" spans="1:4">
      <c r="A124" s="7" t="s">
        <v>119</v>
      </c>
      <c r="B124" s="5">
        <v>3500</v>
      </c>
      <c r="C124" s="5">
        <v>0</v>
      </c>
      <c r="D124" s="5">
        <v>1000</v>
      </c>
    </row>
    <row r="125" spans="1:4" ht="29">
      <c r="A125" s="8" t="s">
        <v>120</v>
      </c>
      <c r="B125" s="12">
        <f>SUM(B113:B124)</f>
        <v>99300</v>
      </c>
      <c r="C125" s="14">
        <v>95038.785000000018</v>
      </c>
      <c r="D125" s="12">
        <f>SUM(D113:D124)</f>
        <v>84800</v>
      </c>
    </row>
    <row r="126" spans="1:4">
      <c r="A126" s="6" t="s">
        <v>121</v>
      </c>
      <c r="B126" s="5"/>
      <c r="C126" s="5"/>
      <c r="D126" s="5"/>
    </row>
    <row r="127" spans="1:4">
      <c r="A127" s="7" t="s">
        <v>122</v>
      </c>
      <c r="B127" s="5">
        <v>40000</v>
      </c>
      <c r="C127" s="5">
        <v>40000</v>
      </c>
      <c r="D127" s="5">
        <v>35000</v>
      </c>
    </row>
    <row r="128" spans="1:4">
      <c r="A128" s="7" t="s">
        <v>123</v>
      </c>
      <c r="B128" s="5">
        <v>6000</v>
      </c>
      <c r="C128" s="5">
        <v>7755.48</v>
      </c>
      <c r="D128" s="5">
        <v>10000</v>
      </c>
    </row>
    <row r="129" spans="1:7" ht="29">
      <c r="A129" s="8" t="s">
        <v>124</v>
      </c>
      <c r="B129" s="12">
        <f>SUM(B127:B128)</f>
        <v>46000</v>
      </c>
      <c r="C129" s="14">
        <v>47755.479999999996</v>
      </c>
      <c r="D129" s="12">
        <f>SUM(D127:D128)</f>
        <v>45000</v>
      </c>
    </row>
    <row r="130" spans="1:7">
      <c r="A130" s="6" t="s">
        <v>125</v>
      </c>
      <c r="B130" s="5"/>
      <c r="C130" s="5"/>
      <c r="D130" s="5"/>
    </row>
    <row r="131" spans="1:7">
      <c r="A131" s="7" t="s">
        <v>126</v>
      </c>
      <c r="B131" s="5">
        <v>85000</v>
      </c>
      <c r="C131" s="5">
        <v>85000</v>
      </c>
      <c r="D131" s="5">
        <v>85000</v>
      </c>
    </row>
    <row r="132" spans="1:7" ht="29">
      <c r="A132" s="8" t="s">
        <v>127</v>
      </c>
      <c r="B132" s="12">
        <f>SUM(B131)</f>
        <v>85000</v>
      </c>
      <c r="C132" s="14">
        <v>85000</v>
      </c>
      <c r="D132" s="9">
        <f>D131</f>
        <v>85000</v>
      </c>
    </row>
    <row r="133" spans="1:7">
      <c r="A133" s="6"/>
      <c r="B133" s="5"/>
      <c r="C133" s="5">
        <v>0</v>
      </c>
      <c r="D133" s="5"/>
    </row>
    <row r="134" spans="1:7">
      <c r="A134" s="10" t="s">
        <v>128</v>
      </c>
      <c r="B134" s="9">
        <f>SUM(B56,B62,B70,B78,B84,B89,B96,B111,B125,B129,B132)</f>
        <v>5222319</v>
      </c>
      <c r="C134" s="9">
        <v>4849106.1400000006</v>
      </c>
      <c r="D134" s="9">
        <f>SUM(D132,D129,D125,D111,D96,D89,D84,D78,D70,D62,D56)</f>
        <v>5182550</v>
      </c>
    </row>
    <row r="135" spans="1:7">
      <c r="A135" s="10" t="s">
        <v>129</v>
      </c>
      <c r="B135" s="5"/>
      <c r="C135" s="9">
        <v>-829926.05000000075</v>
      </c>
      <c r="D135" s="9">
        <f>D47-D134</f>
        <v>642100</v>
      </c>
    </row>
    <row r="136" spans="1:7">
      <c r="A136" s="15" t="s">
        <v>130</v>
      </c>
      <c r="B136" s="5"/>
      <c r="C136" s="5"/>
      <c r="D136" s="5"/>
    </row>
    <row r="137" spans="1:7">
      <c r="A137" s="6" t="s">
        <v>131</v>
      </c>
      <c r="B137" s="5">
        <v>100000</v>
      </c>
      <c r="C137" s="5">
        <v>123428.595</v>
      </c>
      <c r="D137" s="5">
        <v>100000</v>
      </c>
    </row>
    <row r="138" spans="1:7">
      <c r="A138" s="10" t="s">
        <v>132</v>
      </c>
      <c r="B138" s="12">
        <f>B137</f>
        <v>100000</v>
      </c>
      <c r="C138" s="14">
        <v>123428.595</v>
      </c>
      <c r="D138" s="9">
        <f>D137</f>
        <v>100000</v>
      </c>
    </row>
    <row r="139" spans="1:7">
      <c r="A139" s="15" t="s">
        <v>133</v>
      </c>
      <c r="B139" s="5"/>
      <c r="C139" s="5"/>
      <c r="D139" s="5"/>
    </row>
    <row r="140" spans="1:7">
      <c r="A140" s="6" t="s">
        <v>134</v>
      </c>
      <c r="B140" s="5"/>
      <c r="C140" s="5"/>
      <c r="D140" s="5"/>
    </row>
    <row r="141" spans="1:7">
      <c r="A141" s="7" t="s">
        <v>135</v>
      </c>
      <c r="B141" s="5">
        <v>20000</v>
      </c>
      <c r="C141" s="5">
        <v>15000</v>
      </c>
      <c r="D141" s="5">
        <v>20000</v>
      </c>
    </row>
    <row r="142" spans="1:7">
      <c r="A142" s="7" t="s">
        <v>136</v>
      </c>
      <c r="B142" s="5">
        <v>2500</v>
      </c>
      <c r="C142" s="5">
        <v>0</v>
      </c>
      <c r="D142" s="5">
        <v>0</v>
      </c>
      <c r="G142" s="20"/>
    </row>
    <row r="143" spans="1:7" ht="29">
      <c r="A143" s="7" t="s">
        <v>137</v>
      </c>
      <c r="B143" s="5">
        <v>69000</v>
      </c>
      <c r="C143" s="5">
        <v>69000</v>
      </c>
      <c r="D143" s="5">
        <v>75000</v>
      </c>
    </row>
    <row r="144" spans="1:7">
      <c r="A144" s="7" t="s">
        <v>138</v>
      </c>
      <c r="B144" s="5">
        <v>0</v>
      </c>
      <c r="C144" s="5">
        <v>0</v>
      </c>
      <c r="D144" s="5">
        <v>0</v>
      </c>
    </row>
    <row r="145" spans="1:4" ht="29">
      <c r="A145" s="8" t="s">
        <v>139</v>
      </c>
      <c r="B145" s="12">
        <f>SUM(B141:B144)</f>
        <v>91500</v>
      </c>
      <c r="C145" s="14">
        <v>84000</v>
      </c>
      <c r="D145" s="9">
        <f>SUM(D140:D144)</f>
        <v>95000</v>
      </c>
    </row>
    <row r="146" spans="1:4">
      <c r="A146" s="6" t="s">
        <v>140</v>
      </c>
      <c r="B146" s="5">
        <v>0</v>
      </c>
      <c r="C146" s="5">
        <v>0</v>
      </c>
      <c r="D146" s="5"/>
    </row>
    <row r="147" spans="1:4">
      <c r="A147" s="10" t="s">
        <v>141</v>
      </c>
      <c r="B147" s="12">
        <f>SUM(B145)</f>
        <v>91500</v>
      </c>
      <c r="C147" s="14">
        <v>84000</v>
      </c>
      <c r="D147" s="5">
        <f>D145</f>
        <v>95000</v>
      </c>
    </row>
    <row r="148" spans="1:4">
      <c r="A148" s="10" t="s">
        <v>142</v>
      </c>
      <c r="B148" s="12">
        <f>B138-B147</f>
        <v>8500</v>
      </c>
      <c r="C148" s="14">
        <v>39428.595000000001</v>
      </c>
      <c r="D148" s="9">
        <f>D138-D147</f>
        <v>5000</v>
      </c>
    </row>
    <row r="149" spans="1:4">
      <c r="A149" s="10" t="s">
        <v>144</v>
      </c>
      <c r="B149" s="12">
        <f>(B47+B138)-(B134+B147)</f>
        <v>-1423219</v>
      </c>
      <c r="C149" s="12">
        <v>-790497.45500000077</v>
      </c>
      <c r="D149" s="12">
        <f>D148+D135</f>
        <v>647100</v>
      </c>
    </row>
    <row r="153" spans="1:4">
      <c r="A153" s="18"/>
    </row>
  </sheetData>
  <mergeCells count="2">
    <mergeCell ref="A1:D1"/>
    <mergeCell ref="A2:D2"/>
  </mergeCells>
  <phoneticPr fontId="12" type="noConversion"/>
  <printOptions headings="1"/>
  <pageMargins left="0.7" right="0.7" top="0.75" bottom="0.75" header="0.3" footer="0.3"/>
  <pageSetup scale="53" fitToHeight="3" orientation="portrait"/>
  <rowBreaks count="1" manualBreakCount="1">
    <brk id="49" max="16383" man="1"/>
  </rowBreak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1. Navigating this Budget</vt:lpstr>
      <vt:lpstr>2. FY27 Budget- APPROVED</vt:lpstr>
      <vt:lpstr>'2. FY27 Budget- APPROVED'!Print_Titles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Marie Nolen</dc:creator>
  <cp:lastModifiedBy>Anne Marie Nolen</cp:lastModifiedBy>
  <cp:lastPrinted>2026-07-20T19:45:13Z</cp:lastPrinted>
  <dcterms:created xsi:type="dcterms:W3CDTF">2026-07-15T13:19:11Z</dcterms:created>
  <dcterms:modified xsi:type="dcterms:W3CDTF">2026-08-21T19:58:27Z</dcterms:modified>
</cp:coreProperties>
</file>